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1-LPS\Users$\natalija.rate\Desktop\Sarakste VM\PS VSIA MĀJAS LAPA\3. Finanšu un nefinanšu mērķu izpilde 2024\"/>
    </mc:Choice>
  </mc:AlternateContent>
  <bookViews>
    <workbookView xWindow="-120" yWindow="-120" windowWidth="29040" windowHeight="15840"/>
  </bookViews>
  <sheets>
    <sheet name="Rezultāti" sheetId="1" r:id="rId1"/>
  </sheets>
  <definedNames>
    <definedName name="E_pasts">Rezultāti!$B$67</definedName>
    <definedName name="EBITDA_Fakts1_EUR">Rezultāti!$B$44</definedName>
    <definedName name="EBITDA_Fakts2_EUR">Rezultāti!$D$44</definedName>
    <definedName name="EBITDA_Plans2_EUR">Rezultāti!$C$44</definedName>
    <definedName name="Iemaksatas_dividendes_Fakts1_EUR">Rezultāti!$B$51</definedName>
    <definedName name="Iemaksatas_dividendes_Fakts2_EUR">Rezultāti!$D$51</definedName>
    <definedName name="Iemaksatas_dividendes_Plans2_EUR">Rezultāti!$C$51</definedName>
    <definedName name="Investicijas_Fakts1_EUR">Rezultāti!$B$50</definedName>
    <definedName name="Investicijas_Fakts2_EUR">Rezultāti!$D$50</definedName>
    <definedName name="Investicijas_Plans2_EUR">Rezultāti!$C$50</definedName>
    <definedName name="Izlietotais_finansejums_Fakts1_EUR">Rezultāti!$B$53</definedName>
    <definedName name="Izlietotais_finansejums_Fakts2_EUR">Rezultāti!$D$53</definedName>
    <definedName name="Izlietotais_finansejums_Plans2_EUR">Rezultāti!$C$53</definedName>
    <definedName name="Kapitalsabiedribas_nosaukums">Rezultāti!$B$8</definedName>
    <definedName name="Kapitalsabiedribas_reg_nr">Rezultāti!$B$9</definedName>
    <definedName name="Kopeja_likviditate_Fakts1_koef">Rezultāti!$B$47</definedName>
    <definedName name="Kopeja_likviditate_Fakts2_koef">Rezultāti!$D$47</definedName>
    <definedName name="Kopeja_likviditate_Plans2_koef">Rezultāti!$C$47</definedName>
    <definedName name="MK_lemuma_pelnas_izlietojums_Fakts1_EUR">Rezultāti!$B$61</definedName>
    <definedName name="MK_lemuma_pelnas_izlietojums_Fakts2_EUR">Rezultāti!$D$61</definedName>
    <definedName name="MK_lemuma_pelnas_izlietojums_Plans2_EUR">Rezultāti!$C$61</definedName>
    <definedName name="Neto_apgrozijums_Fakts1_EUR">Rezultāti!$B$42</definedName>
    <definedName name="Neto_apgrozijums_Fakts2_EUR">Rezultāti!$D$42</definedName>
    <definedName name="Neto_apgrozijums_Plans2_EUR">Rezultāti!$C$42</definedName>
    <definedName name="Pamatdarbibas_naudas_plusma_Fakts1_EUR">Rezultāti!$B$49</definedName>
    <definedName name="Pamatdarbibas_naudas_plusma_Fakts2_EUR">Rezultāti!$D$49</definedName>
    <definedName name="Pamatdarbibas_naudas_plusma_Plans2_EUR">Rezultāti!$C$49</definedName>
    <definedName name="Parskata_gads">Rezultāti!$B$10</definedName>
    <definedName name="pasu_kapitals_Fakts1_EUR">Rezultāti!$B$45</definedName>
    <definedName name="pasu_kapitals_Fakts2_EUR">Rezultāti!$D$45</definedName>
    <definedName name="pasu_kapitals_Plans2_EUR">Rezultāti!$C$45</definedName>
    <definedName name="Pelna_vai_zaudejumi_Fakts1_EUR">Rezultāti!$B$43</definedName>
    <definedName name="Pelna_vai_zaudejumi_Fakts2_EUR">Rezultāti!$D$43</definedName>
    <definedName name="Pelna_vai_zaudejumi_Plans2_EUR">Rezultāti!$C$43</definedName>
    <definedName name="_xlnm.Print_Area" localSheetId="0">Rezultāti!$A$1:$I$133</definedName>
    <definedName name="_xlnm.Print_Titles" localSheetId="0">Rezultāti!$13:$13</definedName>
    <definedName name="ROE_Fakts1_procenti">Rezultāti!$B$46</definedName>
    <definedName name="ROE_Fakts2_procenti">Rezultāti!$D$46</definedName>
    <definedName name="ROE_Plans2_procenti">Rezultāti!$C$46</definedName>
    <definedName name="Sagatavosanas_datums">Rezultāti!$H$65</definedName>
    <definedName name="Sagatavotajs">Rezultāti!$B$65</definedName>
    <definedName name="Saistibas_pret_pasu_kapitals_Fakts1_procenti">Rezultāti!$B$48</definedName>
    <definedName name="Saistibas_pret_pasu_kapitals_Fakts2_procenti">Rezultāti!$D$48</definedName>
    <definedName name="Saistibas_pret_pasu_kapitals_Plans2_procenti">Rezultāti!$C$48</definedName>
    <definedName name="Sanemtais_finansejums_Fakts1_EUR">Rezultāti!$B$52</definedName>
    <definedName name="Sanemtais_finansejums_Fakts2_EUR">Rezultāti!$D$52</definedName>
    <definedName name="Sanemtais_finansejums_Plans2_EUR">Rezultāti!$C$52</definedName>
    <definedName name="Talrunis">Rezultāti!$B$66</definedName>
  </definedNames>
  <calcPr calcId="191029"/>
  <customWorkbookViews>
    <customWorkbookView name="Kristīne Priede - Personal View" guid="{93C35C07-5A90-45AB-A2C2-CF98E82FB2E9}" mergeInterval="0" personalView="1" maximized="1" windowWidth="1916" windowHeight="8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1" l="1"/>
  <c r="E33" i="1"/>
  <c r="B46" i="1" l="1"/>
  <c r="B53" i="1" l="1"/>
  <c r="E35" i="1"/>
  <c r="F35" i="1" s="1"/>
  <c r="E36" i="1"/>
  <c r="F36" i="1" s="1"/>
  <c r="E37" i="1"/>
  <c r="F37" i="1" s="1"/>
  <c r="E28" i="1" l="1"/>
  <c r="F28" i="1" s="1"/>
  <c r="E20" i="1"/>
  <c r="F20" i="1" s="1"/>
  <c r="E21" i="1"/>
  <c r="F21" i="1" s="1"/>
  <c r="E22" i="1"/>
  <c r="F22" i="1" s="1"/>
  <c r="E23" i="1"/>
  <c r="F23" i="1" s="1"/>
  <c r="E24" i="1"/>
  <c r="F24" i="1" s="1"/>
  <c r="E25" i="1"/>
  <c r="F25" i="1" s="1"/>
  <c r="E26" i="1"/>
  <c r="F26" i="1" s="1"/>
  <c r="E27" i="1"/>
  <c r="F27" i="1" s="1"/>
  <c r="E19" i="1"/>
  <c r="F19" i="1" s="1"/>
  <c r="E18" i="1"/>
  <c r="F18" i="1" s="1"/>
  <c r="E17" i="1"/>
  <c r="F17" i="1" s="1"/>
  <c r="E16" i="1"/>
  <c r="F16" i="1" s="1"/>
  <c r="D46" i="1" l="1"/>
  <c r="C46" i="1"/>
  <c r="E42" i="1"/>
  <c r="F42" i="1" s="1"/>
  <c r="E63" i="1"/>
  <c r="F63" i="1" s="1"/>
  <c r="E62" i="1"/>
  <c r="F62" i="1" s="1"/>
  <c r="D61" i="1"/>
  <c r="C61" i="1"/>
  <c r="B61" i="1"/>
  <c r="E60" i="1"/>
  <c r="F60" i="1" s="1"/>
  <c r="E46" i="1" l="1"/>
  <c r="F46" i="1" s="1"/>
  <c r="E61" i="1"/>
  <c r="F61" i="1" s="1"/>
  <c r="C53" i="1"/>
  <c r="E59" i="1"/>
  <c r="F59" i="1" s="1"/>
  <c r="E56" i="1"/>
  <c r="F56" i="1" s="1"/>
  <c r="E44" i="1"/>
  <c r="F44" i="1" s="1"/>
  <c r="E45" i="1"/>
  <c r="F45" i="1" s="1"/>
  <c r="E43" i="1" l="1"/>
  <c r="F43" i="1" s="1"/>
  <c r="E52" i="1"/>
  <c r="F52" i="1" s="1"/>
  <c r="E47" i="1"/>
  <c r="F47" i="1" s="1"/>
  <c r="E54" i="1" l="1"/>
  <c r="F54" i="1" s="1"/>
  <c r="E55" i="1"/>
  <c r="F55" i="1" s="1"/>
  <c r="E57" i="1"/>
  <c r="F57" i="1" s="1"/>
  <c r="E58" i="1"/>
  <c r="F58" i="1" s="1"/>
  <c r="E14" i="1"/>
  <c r="F14" i="1" s="1"/>
  <c r="E29" i="1" l="1"/>
  <c r="F29" i="1" s="1"/>
  <c r="F33" i="1"/>
  <c r="E53" i="1"/>
  <c r="F53" i="1" s="1"/>
  <c r="E51" i="1"/>
  <c r="F51" i="1" s="1"/>
  <c r="E50" i="1"/>
  <c r="F50" i="1" s="1"/>
  <c r="E49" i="1"/>
  <c r="F49" i="1" s="1"/>
  <c r="E48" i="1"/>
  <c r="F48" i="1" s="1"/>
  <c r="E34" i="1"/>
  <c r="F34" i="1" s="1"/>
  <c r="F15" i="1"/>
</calcChain>
</file>

<file path=xl/comments1.xml><?xml version="1.0" encoding="utf-8"?>
<comments xmlns="http://schemas.openxmlformats.org/spreadsheetml/2006/main">
  <authors>
    <author>Aigars Sauss</author>
    <author>Kristīne Priede</author>
  </authors>
  <commentList>
    <comment ref="G13" authorId="0" shapeId="0">
      <text>
        <r>
          <rPr>
            <sz val="9"/>
            <color indexed="81"/>
            <rFont val="Tahoma"/>
            <family val="2"/>
            <charset val="186"/>
          </rPr>
          <t>nav obligāti aizpildāms par visiem mērķiem, tikai par būtiskākajiem un vēstulē minētajiem - neto apgrozījums, peļņa vai zaudējumi, investīciju plāna izpilde</t>
        </r>
      </text>
    </comment>
    <comment ref="H13" authorId="1" shapeId="0">
      <text>
        <r>
          <rPr>
            <sz val="11"/>
            <color indexed="81"/>
            <rFont val="Tahoma"/>
            <family val="2"/>
            <charset val="186"/>
          </rPr>
          <t xml:space="preserve">skaidrojums jāsniedz par </t>
        </r>
        <r>
          <rPr>
            <b/>
            <sz val="11"/>
            <color indexed="81"/>
            <rFont val="Tahoma"/>
            <family val="2"/>
            <charset val="186"/>
          </rPr>
          <t>visām</t>
        </r>
        <r>
          <rPr>
            <sz val="11"/>
            <color indexed="81"/>
            <rFont val="Tahoma"/>
            <family val="2"/>
            <charset val="186"/>
          </rPr>
          <t xml:space="preserve"> novirzēm (arī pozitīvām!). Par būtiskām uzskatāmas novirzes, kas pārsniedz 15%.</t>
        </r>
      </text>
    </comment>
    <comment ref="A14" authorId="1" shapeId="0">
      <text>
        <r>
          <rPr>
            <sz val="11"/>
            <color indexed="81"/>
            <rFont val="Tahoma"/>
            <family val="2"/>
            <charset val="186"/>
          </rPr>
          <t>visur, kur minēts mērķis Nr. ..., ir jāieraksta konkrētais izvirzītas mērķis no stratēģijas vai cita apstiprināta plānošanas dokumenta!</t>
        </r>
        <r>
          <rPr>
            <sz val="11"/>
            <color indexed="81"/>
            <rFont val="Tahoma"/>
            <family val="2"/>
            <charset val="186"/>
          </rPr>
          <t xml:space="preserve">
</t>
        </r>
      </text>
    </comment>
    <comment ref="F14" authorId="1" shapeId="0">
      <text>
        <r>
          <rPr>
            <sz val="11"/>
            <color indexed="81"/>
            <rFont val="Tahoma"/>
            <family val="2"/>
            <charset val="186"/>
          </rPr>
          <t xml:space="preserve">formulas un aprēķini doti paraugam! 
</t>
        </r>
      </text>
    </comment>
    <comment ref="F16" authorId="1" shapeId="0">
      <text>
        <r>
          <rPr>
            <sz val="11"/>
            <color indexed="81"/>
            <rFont val="Tahoma"/>
            <family val="2"/>
            <charset val="186"/>
          </rPr>
          <t xml:space="preserve">formulas un aprēķini doti paraugam! 
</t>
        </r>
      </text>
    </comment>
    <comment ref="F17" authorId="1" shapeId="0">
      <text>
        <r>
          <rPr>
            <sz val="11"/>
            <color indexed="81"/>
            <rFont val="Tahoma"/>
            <family val="2"/>
            <charset val="186"/>
          </rPr>
          <t xml:space="preserve">formulas un aprēķini doti paraugam! 
</t>
        </r>
      </text>
    </comment>
    <comment ref="F18" authorId="1" shapeId="0">
      <text>
        <r>
          <rPr>
            <sz val="11"/>
            <color indexed="81"/>
            <rFont val="Tahoma"/>
            <family val="2"/>
            <charset val="186"/>
          </rPr>
          <t xml:space="preserve">formulas un aprēķini doti paraugam! 
</t>
        </r>
      </text>
    </comment>
    <comment ref="F19" authorId="1" shapeId="0">
      <text>
        <r>
          <rPr>
            <sz val="11"/>
            <color indexed="81"/>
            <rFont val="Tahoma"/>
            <family val="2"/>
            <charset val="186"/>
          </rPr>
          <t xml:space="preserve">formulas un aprēķini doti paraugam! 
</t>
        </r>
      </text>
    </comment>
    <comment ref="F20" authorId="1" shapeId="0">
      <text>
        <r>
          <rPr>
            <sz val="11"/>
            <color indexed="81"/>
            <rFont val="Tahoma"/>
            <family val="2"/>
            <charset val="186"/>
          </rPr>
          <t xml:space="preserve">formulas un aprēķini doti paraugam! 
</t>
        </r>
      </text>
    </comment>
    <comment ref="G32" authorId="0" shapeId="0">
      <text>
        <r>
          <rPr>
            <sz val="9"/>
            <color indexed="81"/>
            <rFont val="Tahoma"/>
            <family val="2"/>
            <charset val="186"/>
          </rPr>
          <t>nav obligāti aizpildāms par visiem mērķiem, tikai par būtiskākajiem un vēstulē minētajiem - neto apgrozījums, peļņa vai zaudējumi, investīciju plāna izpilde</t>
        </r>
      </text>
    </comment>
    <comment ref="G41" authorId="0" shapeId="0">
      <text>
        <r>
          <rPr>
            <sz val="9"/>
            <color indexed="81"/>
            <rFont val="Tahoma"/>
            <family val="2"/>
            <charset val="186"/>
          </rPr>
          <t>nav obligāti aizpildāms par visiem mērķiem, tikai par būtiskākajiem un vēstulē minētajiem - neto apgrozījums, peļņa vai zaudējumi, investīciju plāna izpilde</t>
        </r>
      </text>
    </comment>
    <comment ref="F42" authorId="1" shapeId="0">
      <text>
        <r>
          <rPr>
            <sz val="11"/>
            <color indexed="81"/>
            <rFont val="Tahoma"/>
            <family val="2"/>
            <charset val="186"/>
          </rPr>
          <t xml:space="preserve">formulas un aprēķini doti paraugam! 
</t>
        </r>
      </text>
    </comment>
    <comment ref="A61" authorId="1" shapeId="0">
      <text>
        <r>
          <rPr>
            <sz val="11"/>
            <color indexed="81"/>
            <rFont val="Tahoma"/>
            <family val="2"/>
            <charset val="186"/>
          </rPr>
          <t>Ik gadu Ministru kabinets pēc kapitāla daļu turētāja priekšlikuma atļauj kapitālsabiedrībām izmaksāt dividendēs atšķirīgu peļņas daļu, nekā tas noteikts normatīvajos aktos, lemjot arī par konkrētiem mērķiem, kuriem šādā gadījumā tiek novirzīta dividendēs neizmaksātā peļņas daļa. Lai varētu izsekot ar Ministru kabineta lēmumu atstātās peļņas daļas izlietojumam mērķu īstenošanai, informācijas iesniegšanas forma ir papildināta ar jaunu apakšpunktu. Apakšpunkts attiecas arī uz gadījumiem, kad Ministru kabinets atļāvis apstiprināt vidēja termiņa darbības stratēģiju, kurā plānota atšķirīga dividendēs izmaksājamā peļņas daļa. Šādā gadījumā šeit iekļauj informāciju par finanšu līdzekļu izlietojumu tiem mērķiem, kas stratēģijā plānoti attiecīgajam pārskata gadam un kuriem bija plānots novirzīt to peļņas daļu, kura atbilstoši Ministru kabineta lēmuma atstāta kapitālsabiedrības rīcībā konkrētu mērķu vai  investīciju plāna īstenošanai.</t>
        </r>
      </text>
    </comment>
  </commentList>
</comments>
</file>

<file path=xl/sharedStrings.xml><?xml version="1.0" encoding="utf-8"?>
<sst xmlns="http://schemas.openxmlformats.org/spreadsheetml/2006/main" count="122" uniqueCount="84">
  <si>
    <t>Finanšu mērķi</t>
  </si>
  <si>
    <t>Rādītāji</t>
  </si>
  <si>
    <t>Finanšu rādītāji</t>
  </si>
  <si>
    <t>neto apgrozījums, EUR</t>
  </si>
  <si>
    <t>peļņa pirms procentu maksājumiem, nodokļiem, nolietojuma un amortizācijas atskaitījumiem (EBITDA), EUR</t>
  </si>
  <si>
    <t>pašu kapitāls, EUR</t>
  </si>
  <si>
    <t>pašu kapitāla atdeve (ROE), %</t>
  </si>
  <si>
    <t>Nefinanšu mērķi</t>
  </si>
  <si>
    <t>Novirze  no plānotā, %</t>
  </si>
  <si>
    <t>saistības pret pašu kapitālu, %</t>
  </si>
  <si>
    <t>kopējais likviditātes rādītājs</t>
  </si>
  <si>
    <t>Sagatavotājs: V.Uzvārds</t>
  </si>
  <si>
    <t xml:space="preserve">Sagatavošanas datums: </t>
  </si>
  <si>
    <t>Tālrunis:</t>
  </si>
  <si>
    <t>E-pasts:</t>
  </si>
  <si>
    <t>Mērķis</t>
  </si>
  <si>
    <t>pašvaldības budžeta finansējums, mērķis Nr.2, EUR</t>
  </si>
  <si>
    <t>Informācija par kapitālsabiedrības darbības rezultātiem</t>
  </si>
  <si>
    <t>Kapitālsabiedrības nosaukums:</t>
  </si>
  <si>
    <t>Novirze  no plānotā</t>
  </si>
  <si>
    <t>Pārskata gads:</t>
  </si>
  <si>
    <t>citi kapitālsabiedrības vidēja termiņa darbības stratēģijā minētie finanšu rādītāji</t>
  </si>
  <si>
    <t>peļņa vai zaudējumi, EUR</t>
  </si>
  <si>
    <t>pamatdarbības neto naudas plūsma, EUR</t>
  </si>
  <si>
    <t>investīciju plāna izpilde, EUR</t>
  </si>
  <si>
    <t>valsts budžetā iemaksātās dividendes pārskata periodā, EUR</t>
  </si>
  <si>
    <r>
      <t xml:space="preserve">no valsts un pašvaldību budžeta tieši vai netieši </t>
    </r>
    <r>
      <rPr>
        <u/>
        <sz val="10"/>
        <color theme="1"/>
        <rFont val="Times New Roman"/>
        <family val="1"/>
        <charset val="186"/>
      </rPr>
      <t xml:space="preserve">saņemtais finansējums </t>
    </r>
    <r>
      <rPr>
        <sz val="10"/>
        <color theme="1"/>
        <rFont val="Times New Roman"/>
        <family val="1"/>
        <charset val="186"/>
      </rPr>
      <t>(dotācijas, maksa par pakalpojumiem un citi finanšu līdzekļi) kopā, EUR</t>
    </r>
  </si>
  <si>
    <t>....</t>
  </si>
  <si>
    <r>
      <t xml:space="preserve">no valsts un pašvaldību budžeta tieši vai netieši </t>
    </r>
    <r>
      <rPr>
        <u/>
        <sz val="10"/>
        <color theme="1"/>
        <rFont val="Times New Roman"/>
        <family val="1"/>
        <charset val="186"/>
      </rPr>
      <t>saņemtā finansējuma izlietojums</t>
    </r>
    <r>
      <rPr>
        <sz val="10"/>
        <color theme="1"/>
        <rFont val="Times New Roman"/>
        <family val="1"/>
        <charset val="186"/>
      </rPr>
      <t xml:space="preserve"> (dotācijas, maksa par pakalpojumiem un citi finanšu līdzekļi) kopā, EUR</t>
    </r>
  </si>
  <si>
    <t>Ar Ministru kabineta lēmumu atstātās peļņas daļas izlietojums kopā, EUR</t>
  </si>
  <si>
    <t>Pielikums</t>
  </si>
  <si>
    <t>Ministru kabineta</t>
  </si>
  <si>
    <t>2016. gada 9. februāra</t>
  </si>
  <si>
    <t>noteikumiem Nr.  95</t>
  </si>
  <si>
    <t>0 un 0%</t>
  </si>
  <si>
    <t>Būtiska (Force majeure) ietekme, EUR (vai attiecīgā mērvienība) un % no Novirzes no plānotā, var būt gan ar + gan - zīmi</t>
  </si>
  <si>
    <t xml:space="preserve">Valdes skaidrojums par novirzēm. </t>
  </si>
  <si>
    <t>Kapitālsabiedrības reģ. nr.:</t>
  </si>
  <si>
    <t>1. Kopējais stacionāro gultu skaits  (perioda (gada) beigās)</t>
  </si>
  <si>
    <t>Fakts iepriekšējā gadā (2023)</t>
  </si>
  <si>
    <t>Plānotais pārskata gadā (2024)</t>
  </si>
  <si>
    <t>Fakts pārskata gadā (2024)</t>
  </si>
  <si>
    <t>2. Praktizējošo ārstu (bez zobārstiem un rezidentiem) un praktizējošo māsu skaita attiecība</t>
  </si>
  <si>
    <t>koeficients(ārsti/māsas)</t>
  </si>
  <si>
    <t>3. Iestādē strādājošo ārstniecības personu vecuma grupā 25-40 gadiem īpatsvars no kopējā iestādē strādājošo ārstniecības personu skaita, %</t>
  </si>
  <si>
    <t>4. Vidējais ārstēšanās ilgums, dienas</t>
  </si>
  <si>
    <t>5. Gultu noslodze, %</t>
  </si>
  <si>
    <t>6. Pacientu ar šizofrēniju, šizotipiskiem traucējumiem vai murgiem neatliekama atkārtota stacionēšana 30 dienu laikā tajā pašā stacionārajā ārstniecības iestādē,%</t>
  </si>
  <si>
    <t>7. Uz mājām izrakstīto pacientu, kuri atkārtoti hospitalizēti tajā pašā vai nākamajā dienā (neieskaitot pacientus, kuriem nākamā hospitalizācija ir aprūpe vai rehabilitācija), skaits</t>
  </si>
  <si>
    <t>īpatsvars, %</t>
  </si>
  <si>
    <t>8. Ārstniecības personu īpatsvars, kas attiecīgajā periodā veic virsstundu darbu, no kopējā iestādē strādājošo ārstniecības personu skaita %, tai skaitā:</t>
  </si>
  <si>
    <t>8.1. ārsti</t>
  </si>
  <si>
    <t>8.2. māsas</t>
  </si>
  <si>
    <t>9. Vidējais nostrādāto virsstundu skaits  uz vienu ārstniecības personu, kas attiecīgajā periodā veic virsstundu darbu, gadā, tai skaitā:</t>
  </si>
  <si>
    <t>9.1. ārsti</t>
  </si>
  <si>
    <t>9.2. māsas</t>
  </si>
  <si>
    <t>10. Letalitāte stacionārā, %</t>
  </si>
  <si>
    <t>13/46</t>
  </si>
  <si>
    <t>1. Peļņa vai zaudējumi, euro</t>
  </si>
  <si>
    <t>2. Pamatdarbības neto naudas plūsma, euro</t>
  </si>
  <si>
    <t>3. Kopējās likviditātes rādītājs</t>
  </si>
  <si>
    <t>4. Kapitāla struktūra (saistības pret pašu kapitālu), %</t>
  </si>
  <si>
    <t>5. Investīciju plāna izpilde, euro</t>
  </si>
  <si>
    <t>Plānotais pārskata gadā (2004)</t>
  </si>
  <si>
    <t>Ieņēmumi no valsts apmaksātiem veselības aprūpes pakalpojumiem, EUR</t>
  </si>
  <si>
    <t>Ieņēmumi no valsts atbalsta maksājumiem Covid-19 ietekmes mazināšanai, EUR</t>
  </si>
  <si>
    <t>Ieņēmumi no valsts atbalsta  maksājumiem par pacientu ēdināšanas izd. pieaugumu un v.a.p. nepārtrauktības nodrošināšanu, EUR</t>
  </si>
  <si>
    <t>Kādam no Sabiedrības izvirzītajiem infrastruktūras attīstības pasākumiem (jumta renovacijai ēkas ar kad.Nr.17000400213-023)</t>
  </si>
  <si>
    <t xml:space="preserve">Uzņemšanas nodaļas rekonstrukcijai </t>
  </si>
  <si>
    <t>13/45</t>
  </si>
  <si>
    <t>N.Rāte</t>
  </si>
  <si>
    <t>natalija.rate@lps.gov.lv</t>
  </si>
  <si>
    <t>Letalitātes rādītāja mainība skaidrojama ar psihogerontoloģiskās aprūpes specifiku. Letalitātes gadījumu skaits pamatā tiek saistīts ar somatiskajām saslimšanām un vecumu. Novirze skaidrojama ar ārstēto pacientu skaita palielināšanos, kas savukārt samazināja rādītāja procentuālo vērtību.</t>
  </si>
  <si>
    <t>Ieņēmumi no valsts atbalsta  uznēmuma digitalizācijai, EUR</t>
  </si>
  <si>
    <t>Plānojot 2024. gada finanšu un nefinanšu mērķus nebija informācijas, kādam mērķim tiks piešķirti līdzekļi</t>
  </si>
  <si>
    <t>VSIA Piejūras slimnīca</t>
  </si>
  <si>
    <t>Novirze saistīta galvenokārt ar plānoto un faktisko 2024. gada apgrozāmos līdzekļu un īstermiņa saistibu starpibu.</t>
  </si>
  <si>
    <t xml:space="preserve">Māsu skaits ir pietiekošs, šajā nodarbināto grupā virsstundu darbs veidojas periodiski, aizvietojot ilgstošā darbnespējā vai atvaļinājumā esošos kolēģus. </t>
  </si>
  <si>
    <t>Publiskas iepirkumu procedūras rezultātā faktiskās Uzņemšanas nodaļas būvniecības izmaksas ir būtiskli mazākas nekā plānots un būvdarbu izpilde tika uzsāka 2024.gada 4.ceturksnī, līdz ar to būtiskākā darbu izpide - investīcijas tiek pārvirzītas uz 2025.gadu. Papildus nav veikta plānotā Ford Transit Custom pārdošana un jauna mikroautobusa iegāde.
Datortehnikas u.c. pamatlīdzekļu iegāde pārcelta uz nākamo periodu</t>
  </si>
  <si>
    <t>Lai risinātu ārstu novecošanās problēmu, 2024 gadā  piesaistīts papildus ārsts – stažieris, kurš pārskata periodā ir sertificējies par ārstu – psihiatru. Slimnīca turpina uzrunāt pašlaik psihiatrijas rezidentūrā studējošos speciālistus, aicinot viņus iesaistīties darbā Slimnīcā kā ārstiem-stažieriem uz nepilnu darba laiku.</t>
  </si>
  <si>
    <t>Uzņemšanas nodaļas būvniecības izmaksas ir būtiskli mazākas nekā plānots un būvdarbu izpilde tika uzsāka 2024.gada 4.ceturksnī, līdz ar to būtiskākā darbu izpide - investīcijas tiek pārvirzītas uz 2025.gadu. Papildus nav veikta plānotā Ford Transit Custom pārdošana un jauna mikroautobusa iegāde.
Datortehnikas u.c. pamatlīdzekļu iegāde pārcelta uz nākamo periodu</t>
  </si>
  <si>
    <t>Novirze nav būtiska, jo rādītāju parsniedz 1 pacients.</t>
  </si>
  <si>
    <t>Mērķa sasniegšanas novirze skaidrojama ar to, ka nebija jāveic Uzņēmumu ienākuma nodokļa maksājums, jo tika pieņemts lēmums neizmaksāt dividendēs uzņēmuma 2023.gada peļņu.  2023.gada peļņa tiks novirzīta Slimnīcas attīstībai.</t>
  </si>
  <si>
    <t>Novirze saistīts ar naudas līdzekļu atlikumu pieaugumu, pamatojoties un investīcijas plāna neizpildi un darbu pārvirzīšanu uz 2025.gadu.</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</si>
</sst>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2"/>
      <color theme="1"/>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0"/>
      <color rgb="FF0070C0"/>
      <name val="Times New Roman"/>
      <family val="1"/>
      <charset val="186"/>
    </font>
    <font>
      <b/>
      <sz val="11"/>
      <color theme="1"/>
      <name val="Calibri"/>
      <family val="2"/>
      <charset val="186"/>
      <scheme val="minor"/>
    </font>
    <font>
      <b/>
      <sz val="11"/>
      <color theme="1"/>
      <name val="Times New Roman"/>
      <family val="1"/>
      <charset val="186"/>
    </font>
    <font>
      <sz val="10"/>
      <name val="Times New Roman"/>
      <family val="1"/>
      <charset val="186"/>
    </font>
    <font>
      <u/>
      <sz val="10"/>
      <color theme="1"/>
      <name val="Times New Roman"/>
      <family val="1"/>
      <charset val="186"/>
    </font>
    <font>
      <sz val="11"/>
      <color indexed="81"/>
      <name val="Tahoma"/>
      <family val="2"/>
      <charset val="186"/>
    </font>
    <font>
      <b/>
      <sz val="11"/>
      <color indexed="81"/>
      <name val="Tahoma"/>
      <family val="2"/>
      <charset val="186"/>
    </font>
    <font>
      <b/>
      <sz val="14"/>
      <color theme="1"/>
      <name val="Times New Roman"/>
      <family val="1"/>
      <charset val="186"/>
    </font>
    <font>
      <sz val="11"/>
      <color theme="1"/>
      <name val="Times New Roman"/>
      <family val="1"/>
      <charset val="186"/>
    </font>
    <font>
      <sz val="11"/>
      <color rgb="FF000000"/>
      <name val="Times New Roman"/>
      <family val="1"/>
      <charset val="186"/>
    </font>
    <font>
      <sz val="9"/>
      <color indexed="81"/>
      <name val="Tahoma"/>
      <family val="2"/>
      <charset val="186"/>
    </font>
    <font>
      <u/>
      <sz val="11"/>
      <color theme="10"/>
      <name val="Calibri"/>
      <family val="2"/>
      <scheme val="minor"/>
    </font>
    <font>
      <b/>
      <sz val="11"/>
      <color rgb="FFFF0000"/>
      <name val="Times New Roman"/>
      <family val="1"/>
      <charset val="186"/>
    </font>
    <font>
      <b/>
      <sz val="10"/>
      <color rgb="FFFF0000"/>
      <name val="Times New Roman"/>
      <family val="1"/>
      <charset val="186"/>
    </font>
    <font>
      <i/>
      <sz val="10"/>
      <color theme="1"/>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0" fontId="17" fillId="0" borderId="0" applyNumberFormat="0" applyFill="0" applyBorder="0" applyAlignment="0" applyProtection="0"/>
  </cellStyleXfs>
  <cellXfs count="78">
    <xf numFmtId="0" fontId="0" fillId="0" borderId="0" xfId="0"/>
    <xf numFmtId="0" fontId="3" fillId="0" borderId="5" xfId="0" applyFont="1" applyBorder="1" applyAlignment="1">
      <alignment vertical="center" wrapText="1"/>
    </xf>
    <xf numFmtId="4" fontId="3" fillId="0" borderId="6" xfId="0" applyNumberFormat="1"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0" fillId="0" borderId="8" xfId="0" applyBorder="1"/>
    <xf numFmtId="0" fontId="8" fillId="0" borderId="0" xfId="0" applyFont="1" applyAlignment="1">
      <alignment horizontal="center" wrapText="1"/>
    </xf>
    <xf numFmtId="0" fontId="9" fillId="0" borderId="5" xfId="0" applyFont="1" applyBorder="1" applyAlignment="1">
      <alignment vertical="center" wrapText="1"/>
    </xf>
    <xf numFmtId="0" fontId="3" fillId="0" borderId="5" xfId="0" applyFont="1" applyBorder="1" applyAlignment="1">
      <alignment horizontal="left" vertical="center" wrapText="1" indent="1"/>
    </xf>
    <xf numFmtId="0" fontId="9" fillId="2" borderId="1" xfId="0" applyFont="1" applyFill="1" applyBorder="1" applyAlignment="1">
      <alignment horizontal="center" vertical="center" wrapText="1"/>
    </xf>
    <xf numFmtId="0" fontId="0" fillId="0" borderId="0" xfId="0" applyAlignment="1">
      <alignment horizontal="center"/>
    </xf>
    <xf numFmtId="4" fontId="6" fillId="2" borderId="4" xfId="0" applyNumberFormat="1" applyFont="1" applyFill="1" applyBorder="1" applyAlignment="1">
      <alignment horizontal="center" vertical="center" wrapText="1"/>
    </xf>
    <xf numFmtId="4" fontId="6" fillId="0" borderId="4" xfId="0" applyNumberFormat="1" applyFont="1" applyBorder="1" applyAlignment="1">
      <alignment horizontal="center" vertical="center" wrapText="1"/>
    </xf>
    <xf numFmtId="9" fontId="6" fillId="0" borderId="4" xfId="1" applyFont="1" applyBorder="1" applyAlignment="1">
      <alignment horizontal="center" vertical="center" wrapText="1"/>
    </xf>
    <xf numFmtId="4" fontId="3" fillId="2" borderId="6" xfId="0" applyNumberFormat="1" applyFont="1" applyFill="1" applyBorder="1" applyAlignment="1">
      <alignment horizontal="center" vertical="center" wrapText="1"/>
    </xf>
    <xf numFmtId="4"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9" fontId="3" fillId="0" borderId="6" xfId="1" applyFont="1" applyBorder="1" applyAlignment="1">
      <alignment horizontal="center" vertical="center" wrapText="1"/>
    </xf>
    <xf numFmtId="4" fontId="3" fillId="2" borderId="4" xfId="0" applyNumberFormat="1" applyFont="1" applyFill="1" applyBorder="1" applyAlignment="1">
      <alignment horizontal="center" vertical="center" wrapText="1"/>
    </xf>
    <xf numFmtId="4" fontId="3" fillId="0" borderId="4" xfId="0" applyNumberFormat="1" applyFont="1" applyBorder="1" applyAlignment="1">
      <alignment horizontal="center" vertical="center" wrapText="1"/>
    </xf>
    <xf numFmtId="9" fontId="3" fillId="0" borderId="4" xfId="1" applyFont="1" applyBorder="1" applyAlignment="1">
      <alignment horizontal="center" vertical="center" wrapText="1"/>
    </xf>
    <xf numFmtId="10" fontId="3" fillId="0" borderId="6" xfId="0" applyNumberFormat="1" applyFont="1" applyBorder="1" applyAlignment="1">
      <alignment horizontal="center" vertical="center" wrapText="1"/>
    </xf>
    <xf numFmtId="0" fontId="0" fillId="0" borderId="8" xfId="0" applyBorder="1" applyAlignment="1">
      <alignment horizontal="center"/>
    </xf>
    <xf numFmtId="0" fontId="14" fillId="0" borderId="0" xfId="0" applyFont="1" applyAlignment="1">
      <alignment horizontal="right"/>
    </xf>
    <xf numFmtId="0" fontId="15" fillId="0" borderId="0" xfId="0" applyFont="1" applyAlignment="1">
      <alignment horizontal="right" vertical="center"/>
    </xf>
    <xf numFmtId="0" fontId="3" fillId="0" borderId="0" xfId="0" applyFont="1" applyAlignment="1">
      <alignment horizontal="left" vertical="center" wrapText="1"/>
    </xf>
    <xf numFmtId="0" fontId="5" fillId="0" borderId="1" xfId="0" applyFont="1" applyBorder="1" applyAlignment="1">
      <alignment horizontal="center" vertical="center" wrapText="1"/>
    </xf>
    <xf numFmtId="9" fontId="6" fillId="0" borderId="6" xfId="1" quotePrefix="1" applyFont="1" applyFill="1" applyBorder="1" applyAlignment="1">
      <alignment horizontal="center" vertical="center" wrapText="1"/>
    </xf>
    <xf numFmtId="9" fontId="3" fillId="0" borderId="6" xfId="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Alignment="1">
      <alignment horizontal="right"/>
    </xf>
    <xf numFmtId="3" fontId="6" fillId="0" borderId="4" xfId="0" applyNumberFormat="1" applyFont="1" applyBorder="1" applyAlignment="1">
      <alignment horizontal="center" vertical="center" wrapText="1"/>
    </xf>
    <xf numFmtId="3" fontId="3" fillId="2" borderId="6" xfId="0" applyNumberFormat="1" applyFont="1" applyFill="1" applyBorder="1" applyAlignment="1">
      <alignment horizontal="center" vertical="center" wrapText="1"/>
    </xf>
    <xf numFmtId="3" fontId="3" fillId="0" borderId="6" xfId="0" applyNumberFormat="1" applyFont="1" applyBorder="1" applyAlignment="1">
      <alignment horizontal="center" vertical="center" wrapText="1"/>
    </xf>
    <xf numFmtId="3" fontId="3" fillId="2" borderId="4" xfId="0" applyNumberFormat="1" applyFont="1" applyFill="1" applyBorder="1" applyAlignment="1">
      <alignment horizontal="center" vertical="center" wrapText="1"/>
    </xf>
    <xf numFmtId="14" fontId="0" fillId="3" borderId="10" xfId="0" applyNumberFormat="1" applyFill="1" applyBorder="1"/>
    <xf numFmtId="0" fontId="3" fillId="3" borderId="1" xfId="0" applyFont="1" applyFill="1" applyBorder="1" applyAlignment="1">
      <alignment vertical="center" wrapText="1"/>
    </xf>
    <xf numFmtId="0" fontId="3" fillId="3" borderId="5" xfId="0" applyFont="1" applyFill="1" applyBorder="1" applyAlignment="1">
      <alignment vertical="center" wrapText="1"/>
    </xf>
    <xf numFmtId="0" fontId="9" fillId="3" borderId="5" xfId="0" applyFont="1" applyFill="1" applyBorder="1" applyAlignment="1">
      <alignment vertical="center" wrapText="1"/>
    </xf>
    <xf numFmtId="0" fontId="18" fillId="0" borderId="0" xfId="0" applyFont="1" applyAlignment="1">
      <alignment horizontal="left"/>
    </xf>
    <xf numFmtId="0" fontId="19" fillId="0" borderId="7" xfId="0" applyFont="1" applyBorder="1" applyAlignment="1">
      <alignment horizontal="left" vertical="center"/>
    </xf>
    <xf numFmtId="0" fontId="5" fillId="3" borderId="1" xfId="0" applyFont="1" applyFill="1" applyBorder="1" applyAlignment="1">
      <alignment horizontal="center" vertical="center" wrapText="1"/>
    </xf>
    <xf numFmtId="3" fontId="6" fillId="3" borderId="4" xfId="0" applyNumberFormat="1"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10" fontId="3" fillId="3" borderId="4" xfId="0" applyNumberFormat="1" applyFont="1" applyFill="1" applyBorder="1" applyAlignment="1">
      <alignment horizontal="center" vertical="center" wrapText="1"/>
    </xf>
    <xf numFmtId="10" fontId="3" fillId="3" borderId="6" xfId="0" applyNumberFormat="1" applyFont="1" applyFill="1" applyBorder="1" applyAlignment="1">
      <alignment horizontal="center" vertical="center" wrapText="1"/>
    </xf>
    <xf numFmtId="4" fontId="3" fillId="3" borderId="6" xfId="0" applyNumberFormat="1" applyFont="1" applyFill="1" applyBorder="1" applyAlignment="1">
      <alignment horizontal="center" vertical="center" wrapText="1"/>
    </xf>
    <xf numFmtId="0" fontId="3" fillId="0" borderId="5" xfId="0" applyFont="1" applyBorder="1" applyAlignment="1">
      <alignment horizontal="right" vertical="center" wrapText="1"/>
    </xf>
    <xf numFmtId="0" fontId="20" fillId="0" borderId="5" xfId="0" applyFont="1" applyBorder="1" applyAlignment="1">
      <alignment horizontal="right" vertical="center" wrapText="1"/>
    </xf>
    <xf numFmtId="0" fontId="3" fillId="0" borderId="5" xfId="0" applyFont="1" applyBorder="1" applyAlignment="1">
      <alignment horizontal="left" vertical="center" wrapText="1"/>
    </xf>
    <xf numFmtId="0" fontId="3" fillId="2" borderId="6"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0" fillId="0" borderId="5" xfId="0" applyFont="1" applyBorder="1" applyAlignment="1">
      <alignment horizontal="right" vertical="center" wrapText="1" indent="1"/>
    </xf>
    <xf numFmtId="0" fontId="5" fillId="2" borderId="6" xfId="0" applyFont="1" applyFill="1" applyBorder="1" applyAlignment="1">
      <alignment horizontal="left" vertical="center" wrapText="1"/>
    </xf>
    <xf numFmtId="4" fontId="3" fillId="4" borderId="6" xfId="0" applyNumberFormat="1" applyFont="1" applyFill="1" applyBorder="1" applyAlignment="1">
      <alignment vertical="center" wrapText="1"/>
    </xf>
    <xf numFmtId="4" fontId="9" fillId="0" borderId="6" xfId="0" applyNumberFormat="1" applyFont="1" applyBorder="1" applyAlignment="1">
      <alignment vertical="center" wrapText="1"/>
    </xf>
    <xf numFmtId="0" fontId="8" fillId="0" borderId="0" xfId="0" applyFont="1" applyAlignment="1">
      <alignment horizontal="center" wrapText="1"/>
    </xf>
    <xf numFmtId="0" fontId="7" fillId="3" borderId="0" xfId="0" applyFont="1" applyFill="1" applyAlignment="1">
      <alignment horizontal="left"/>
    </xf>
    <xf numFmtId="1" fontId="13" fillId="3" borderId="0" xfId="0" applyNumberFormat="1" applyFont="1" applyFill="1" applyAlignment="1">
      <alignment horizontal="left" indent="1"/>
    </xf>
    <xf numFmtId="0" fontId="3" fillId="0" borderId="0" xfId="0" applyFont="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 fontId="7" fillId="3" borderId="0" xfId="0" applyNumberFormat="1" applyFont="1" applyFill="1" applyAlignment="1">
      <alignment horizontal="left"/>
    </xf>
    <xf numFmtId="0" fontId="0" fillId="3" borderId="10" xfId="0" applyFill="1" applyBorder="1" applyAlignment="1">
      <alignment horizontal="left"/>
    </xf>
    <xf numFmtId="0" fontId="17" fillId="3" borderId="10" xfId="2" applyFill="1" applyBorder="1" applyAlignment="1">
      <alignment horizontal="left"/>
    </xf>
    <xf numFmtId="4" fontId="3" fillId="0" borderId="11" xfId="0" applyNumberFormat="1" applyFont="1" applyBorder="1" applyAlignment="1">
      <alignment horizontal="left" vertical="center" wrapText="1"/>
    </xf>
    <xf numFmtId="4" fontId="3" fillId="0" borderId="5" xfId="0" applyNumberFormat="1" applyFont="1"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0</xdr:colOff>
      <xdr:row>66</xdr:row>
      <xdr:rowOff>70643</xdr:rowOff>
    </xdr:from>
    <xdr:ext cx="914400" cy="264560"/>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7083425" y="92067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oneCellAnchor>
    <xdr:from>
      <xdr:col>8</xdr:col>
      <xdr:colOff>0</xdr:colOff>
      <xdr:row>66</xdr:row>
      <xdr:rowOff>70643</xdr:rowOff>
    </xdr:from>
    <xdr:ext cx="914400" cy="264560"/>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7083425" y="920670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lv-LV"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natalija.rate@lps.gov.lv" TargetMode="Externa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69"/>
  <sheetViews>
    <sheetView tabSelected="1" topLeftCell="A39" zoomScaleNormal="100" workbookViewId="0">
      <selection activeCell="A6" sqref="A6:H6"/>
    </sheetView>
  </sheetViews>
  <sheetFormatPr defaultRowHeight="15" x14ac:dyDescent="0.25"/>
  <cols>
    <col min="1" max="1" width="34.140625" customWidth="1"/>
    <col min="2" max="4" width="10.42578125" style="12" customWidth="1"/>
    <col min="5" max="6" width="8.85546875" style="12" customWidth="1"/>
    <col min="7" max="7" width="32.5703125" style="12" customWidth="1"/>
    <col min="8" max="8" width="46.85546875" customWidth="1"/>
  </cols>
  <sheetData>
    <row r="1" spans="1:8" x14ac:dyDescent="0.25">
      <c r="H1" s="26" t="s">
        <v>30</v>
      </c>
    </row>
    <row r="2" spans="1:8" x14ac:dyDescent="0.25">
      <c r="H2" s="26" t="s">
        <v>31</v>
      </c>
    </row>
    <row r="3" spans="1:8" x14ac:dyDescent="0.25">
      <c r="H3" s="26" t="s">
        <v>32</v>
      </c>
    </row>
    <row r="4" spans="1:8" x14ac:dyDescent="0.25">
      <c r="H4" s="26" t="s">
        <v>33</v>
      </c>
    </row>
    <row r="6" spans="1:8" ht="22.5" customHeight="1" x14ac:dyDescent="0.25">
      <c r="A6" s="60" t="s">
        <v>17</v>
      </c>
      <c r="B6" s="60"/>
      <c r="C6" s="60"/>
      <c r="D6" s="60"/>
      <c r="E6" s="60"/>
      <c r="F6" s="60"/>
      <c r="G6" s="60"/>
      <c r="H6" s="60"/>
    </row>
    <row r="7" spans="1:8" ht="14.25" customHeight="1" x14ac:dyDescent="0.25">
      <c r="A7" s="42"/>
      <c r="B7" s="8"/>
      <c r="C7" s="8"/>
      <c r="D7" s="8"/>
      <c r="E7" s="8"/>
      <c r="F7" s="8"/>
      <c r="G7" s="8"/>
      <c r="H7" s="8"/>
    </row>
    <row r="8" spans="1:8" ht="18" customHeight="1" x14ac:dyDescent="0.25">
      <c r="A8" s="25" t="s">
        <v>18</v>
      </c>
      <c r="B8" s="61" t="s">
        <v>75</v>
      </c>
      <c r="C8" s="61"/>
      <c r="D8" s="61"/>
      <c r="E8" s="61"/>
      <c r="F8" s="61"/>
      <c r="G8" s="61"/>
      <c r="H8" s="61"/>
    </row>
    <row r="9" spans="1:8" ht="18" customHeight="1" x14ac:dyDescent="0.25">
      <c r="A9" s="25" t="s">
        <v>37</v>
      </c>
      <c r="B9" s="73">
        <v>40003343729</v>
      </c>
      <c r="C9" s="73"/>
      <c r="D9" s="73"/>
      <c r="E9" s="73"/>
      <c r="F9" s="73"/>
      <c r="G9" s="73"/>
      <c r="H9" s="73"/>
    </row>
    <row r="10" spans="1:8" ht="18.75" x14ac:dyDescent="0.3">
      <c r="A10" s="25" t="s">
        <v>20</v>
      </c>
      <c r="B10" s="62">
        <v>2024</v>
      </c>
      <c r="C10" s="62"/>
      <c r="D10" s="62"/>
      <c r="E10" s="62"/>
      <c r="F10" s="62"/>
      <c r="G10" s="62"/>
      <c r="H10" s="62"/>
    </row>
    <row r="11" spans="1:8" ht="14.25" customHeight="1" thickBot="1" x14ac:dyDescent="0.3"/>
    <row r="12" spans="1:8" ht="16.5" thickBot="1" x14ac:dyDescent="0.3">
      <c r="A12" s="64" t="s">
        <v>7</v>
      </c>
      <c r="B12" s="65"/>
      <c r="C12" s="65"/>
      <c r="D12" s="65"/>
      <c r="E12" s="65"/>
      <c r="F12" s="65"/>
      <c r="G12" s="65"/>
      <c r="H12" s="66"/>
    </row>
    <row r="13" spans="1:8" s="6" customFormat="1" ht="36.75" thickBot="1" x14ac:dyDescent="0.3">
      <c r="A13" s="11" t="s">
        <v>15</v>
      </c>
      <c r="B13" s="5" t="s">
        <v>39</v>
      </c>
      <c r="C13" s="5" t="s">
        <v>40</v>
      </c>
      <c r="D13" s="5" t="s">
        <v>41</v>
      </c>
      <c r="E13" s="5" t="s">
        <v>19</v>
      </c>
      <c r="F13" s="5" t="s">
        <v>8</v>
      </c>
      <c r="G13" s="28" t="s">
        <v>35</v>
      </c>
      <c r="H13" s="5" t="s">
        <v>36</v>
      </c>
    </row>
    <row r="14" spans="1:8" ht="26.25" thickBot="1" x14ac:dyDescent="0.3">
      <c r="A14" s="3" t="s">
        <v>38</v>
      </c>
      <c r="B14" s="13">
        <v>95</v>
      </c>
      <c r="C14" s="13">
        <v>95</v>
      </c>
      <c r="D14" s="14">
        <v>95</v>
      </c>
      <c r="E14" s="14">
        <f>D14-C14</f>
        <v>0</v>
      </c>
      <c r="F14" s="15">
        <f t="shared" ref="F14:F29" si="0">IF(ISERROR(E14/C14),"n/a",E14/C14)</f>
        <v>0</v>
      </c>
      <c r="G14" s="29"/>
      <c r="H14" s="2"/>
    </row>
    <row r="15" spans="1:8" ht="45" customHeight="1" thickBot="1" x14ac:dyDescent="0.3">
      <c r="A15" s="1" t="s">
        <v>42</v>
      </c>
      <c r="B15" s="54" t="s">
        <v>57</v>
      </c>
      <c r="C15" s="54" t="s">
        <v>57</v>
      </c>
      <c r="D15" s="54" t="s">
        <v>69</v>
      </c>
      <c r="E15" s="18">
        <v>0</v>
      </c>
      <c r="F15" s="19" t="str">
        <f t="shared" si="0"/>
        <v>n/a</v>
      </c>
      <c r="G15" s="30"/>
      <c r="H15" s="2"/>
    </row>
    <row r="16" spans="1:8" ht="19.5" customHeight="1" thickBot="1" x14ac:dyDescent="0.3">
      <c r="A16" s="52" t="s">
        <v>43</v>
      </c>
      <c r="B16" s="16">
        <v>0.28260869565217389</v>
      </c>
      <c r="C16" s="16">
        <v>0.28000000000000003</v>
      </c>
      <c r="D16" s="17">
        <v>0.28499999999999998</v>
      </c>
      <c r="E16" s="14">
        <f t="shared" ref="E16:E27" si="1">D16-C16</f>
        <v>4.9999999999999489E-3</v>
      </c>
      <c r="F16" s="15">
        <f t="shared" si="0"/>
        <v>1.7857142857142672E-2</v>
      </c>
      <c r="G16" s="30"/>
      <c r="H16" s="2"/>
    </row>
    <row r="17" spans="1:8" ht="77.25" thickBot="1" x14ac:dyDescent="0.3">
      <c r="A17" s="1" t="s">
        <v>44</v>
      </c>
      <c r="B17" s="16">
        <v>27.35</v>
      </c>
      <c r="C17" s="16">
        <v>28</v>
      </c>
      <c r="D17" s="17">
        <v>24.14</v>
      </c>
      <c r="E17" s="14">
        <f t="shared" si="1"/>
        <v>-3.8599999999999994</v>
      </c>
      <c r="F17" s="15">
        <f t="shared" si="0"/>
        <v>-0.13785714285714284</v>
      </c>
      <c r="G17" s="30"/>
      <c r="H17" s="58" t="s">
        <v>79</v>
      </c>
    </row>
    <row r="18" spans="1:8" ht="18" customHeight="1" thickBot="1" x14ac:dyDescent="0.3">
      <c r="A18" s="1" t="s">
        <v>45</v>
      </c>
      <c r="B18" s="16">
        <v>29.99</v>
      </c>
      <c r="C18" s="16">
        <v>30</v>
      </c>
      <c r="D18" s="17">
        <v>30.74</v>
      </c>
      <c r="E18" s="14">
        <f t="shared" si="1"/>
        <v>0.73999999999999844</v>
      </c>
      <c r="F18" s="15">
        <f t="shared" si="0"/>
        <v>2.4666666666666615E-2</v>
      </c>
      <c r="G18" s="30"/>
      <c r="H18" s="2"/>
    </row>
    <row r="19" spans="1:8" ht="18" customHeight="1" thickBot="1" x14ac:dyDescent="0.3">
      <c r="A19" s="1" t="s">
        <v>46</v>
      </c>
      <c r="B19" s="16">
        <v>94.11</v>
      </c>
      <c r="C19" s="16">
        <v>90.8</v>
      </c>
      <c r="D19" s="17">
        <v>93.3</v>
      </c>
      <c r="E19" s="14">
        <f t="shared" si="1"/>
        <v>2.5</v>
      </c>
      <c r="F19" s="15">
        <f t="shared" si="0"/>
        <v>2.7533039647577095E-2</v>
      </c>
      <c r="G19" s="30"/>
      <c r="H19" s="2"/>
    </row>
    <row r="20" spans="1:8" ht="58.5" customHeight="1" thickBot="1" x14ac:dyDescent="0.3">
      <c r="A20" s="1" t="s">
        <v>47</v>
      </c>
      <c r="B20" s="16">
        <v>6.43</v>
      </c>
      <c r="C20" s="16">
        <v>6.4</v>
      </c>
      <c r="D20" s="17">
        <v>6.43</v>
      </c>
      <c r="E20" s="14">
        <f t="shared" si="1"/>
        <v>2.9999999999999361E-2</v>
      </c>
      <c r="F20" s="15">
        <f t="shared" si="0"/>
        <v>4.6874999999999001E-3</v>
      </c>
      <c r="G20" s="30"/>
      <c r="H20" s="2"/>
    </row>
    <row r="21" spans="1:8" ht="68.25" customHeight="1" thickBot="1" x14ac:dyDescent="0.3">
      <c r="A21" s="1" t="s">
        <v>48</v>
      </c>
      <c r="B21" s="16">
        <v>7</v>
      </c>
      <c r="C21" s="16">
        <v>6</v>
      </c>
      <c r="D21" s="17">
        <v>7</v>
      </c>
      <c r="E21" s="14">
        <f t="shared" si="1"/>
        <v>1</v>
      </c>
      <c r="F21" s="15">
        <f t="shared" si="0"/>
        <v>0.16666666666666666</v>
      </c>
      <c r="G21" s="30"/>
      <c r="H21" s="58" t="s">
        <v>81</v>
      </c>
    </row>
    <row r="22" spans="1:8" ht="17.25" customHeight="1" thickBot="1" x14ac:dyDescent="0.3">
      <c r="A22" s="52" t="s">
        <v>49</v>
      </c>
      <c r="B22" s="16">
        <v>0.64</v>
      </c>
      <c r="C22" s="16">
        <v>0.56999999999999995</v>
      </c>
      <c r="D22" s="17">
        <v>0.64</v>
      </c>
      <c r="E22" s="14">
        <f t="shared" si="1"/>
        <v>7.0000000000000062E-2</v>
      </c>
      <c r="F22" s="15">
        <f t="shared" si="0"/>
        <v>0.12280701754385977</v>
      </c>
      <c r="G22" s="30"/>
      <c r="H22" s="2"/>
    </row>
    <row r="23" spans="1:8" ht="58.5" customHeight="1" thickBot="1" x14ac:dyDescent="0.3">
      <c r="A23" s="1" t="s">
        <v>50</v>
      </c>
      <c r="B23" s="16"/>
      <c r="C23" s="16"/>
      <c r="D23" s="17"/>
      <c r="E23" s="14">
        <f t="shared" si="1"/>
        <v>0</v>
      </c>
      <c r="F23" s="15" t="str">
        <f t="shared" si="0"/>
        <v>n/a</v>
      </c>
      <c r="G23" s="30"/>
      <c r="H23" s="2"/>
    </row>
    <row r="24" spans="1:8" ht="21.75" customHeight="1" thickBot="1" x14ac:dyDescent="0.3">
      <c r="A24" s="51" t="s">
        <v>51</v>
      </c>
      <c r="B24" s="16">
        <v>5.03</v>
      </c>
      <c r="C24" s="16">
        <v>5.03</v>
      </c>
      <c r="D24" s="17">
        <v>4.96</v>
      </c>
      <c r="E24" s="14">
        <f t="shared" si="1"/>
        <v>-7.0000000000000284E-2</v>
      </c>
      <c r="F24" s="15">
        <f t="shared" si="0"/>
        <v>-1.3916500994035842E-2</v>
      </c>
      <c r="G24" s="30"/>
      <c r="H24" s="2"/>
    </row>
    <row r="25" spans="1:8" ht="39" thickBot="1" x14ac:dyDescent="0.3">
      <c r="A25" s="51" t="s">
        <v>52</v>
      </c>
      <c r="B25" s="16">
        <v>13.44</v>
      </c>
      <c r="C25" s="16">
        <v>13.44</v>
      </c>
      <c r="D25" s="17">
        <v>10.63</v>
      </c>
      <c r="E25" s="14">
        <f t="shared" si="1"/>
        <v>-2.8099999999999987</v>
      </c>
      <c r="F25" s="15">
        <f t="shared" si="0"/>
        <v>-0.20907738095238088</v>
      </c>
      <c r="G25" s="30"/>
      <c r="H25" s="58" t="s">
        <v>77</v>
      </c>
    </row>
    <row r="26" spans="1:8" ht="58.5" customHeight="1" thickBot="1" x14ac:dyDescent="0.3">
      <c r="A26" s="1" t="s">
        <v>53</v>
      </c>
      <c r="B26" s="16"/>
      <c r="C26" s="16"/>
      <c r="D26" s="17"/>
      <c r="E26" s="14">
        <f t="shared" si="1"/>
        <v>0</v>
      </c>
      <c r="F26" s="15" t="str">
        <f t="shared" si="0"/>
        <v>n/a</v>
      </c>
      <c r="G26" s="30"/>
      <c r="H26" s="2"/>
    </row>
    <row r="27" spans="1:8" ht="18.75" customHeight="1" thickBot="1" x14ac:dyDescent="0.3">
      <c r="A27" s="51" t="s">
        <v>54</v>
      </c>
      <c r="B27" s="16">
        <v>108.74</v>
      </c>
      <c r="C27" s="16">
        <v>108.74</v>
      </c>
      <c r="D27" s="17">
        <v>109.74</v>
      </c>
      <c r="E27" s="14">
        <f t="shared" si="1"/>
        <v>1</v>
      </c>
      <c r="F27" s="15">
        <f t="shared" si="0"/>
        <v>9.1962479308442154E-3</v>
      </c>
      <c r="G27" s="30"/>
      <c r="H27" s="2"/>
    </row>
    <row r="28" spans="1:8" ht="51" customHeight="1" thickBot="1" x14ac:dyDescent="0.3">
      <c r="A28" s="51" t="s">
        <v>55</v>
      </c>
      <c r="B28" s="16">
        <v>13.1</v>
      </c>
      <c r="C28" s="16">
        <v>13.1</v>
      </c>
      <c r="D28" s="17">
        <v>16.71</v>
      </c>
      <c r="E28" s="14">
        <f t="shared" ref="E28" si="2">D28-C28</f>
        <v>3.6100000000000012</v>
      </c>
      <c r="F28" s="15">
        <f t="shared" ref="F28" si="3">IF(ISERROR(E28/C28),"n/a",E28/C28)</f>
        <v>0.27557251908396957</v>
      </c>
      <c r="G28" s="30"/>
      <c r="H28" s="58" t="s">
        <v>77</v>
      </c>
    </row>
    <row r="29" spans="1:8" ht="60.75" thickBot="1" x14ac:dyDescent="0.3">
      <c r="A29" s="53" t="s">
        <v>56</v>
      </c>
      <c r="B29" s="16">
        <v>1.19</v>
      </c>
      <c r="C29" s="16">
        <v>3.5</v>
      </c>
      <c r="D29" s="17">
        <v>2</v>
      </c>
      <c r="E29" s="18">
        <f t="shared" ref="E29" si="4">D29-C29</f>
        <v>-1.5</v>
      </c>
      <c r="F29" s="19">
        <f t="shared" si="0"/>
        <v>-0.42857142857142855</v>
      </c>
      <c r="G29" s="30"/>
      <c r="H29" s="57" t="s">
        <v>72</v>
      </c>
    </row>
    <row r="30" spans="1:8" ht="15.75" thickBot="1" x14ac:dyDescent="0.3">
      <c r="A30" s="67"/>
      <c r="B30" s="68"/>
      <c r="C30" s="68"/>
      <c r="D30" s="68"/>
      <c r="E30" s="68"/>
      <c r="F30" s="68"/>
      <c r="G30" s="68"/>
      <c r="H30" s="69"/>
    </row>
    <row r="31" spans="1:8" ht="16.5" thickBot="1" x14ac:dyDescent="0.3">
      <c r="A31" s="64" t="s">
        <v>0</v>
      </c>
      <c r="B31" s="65"/>
      <c r="C31" s="65"/>
      <c r="D31" s="65"/>
      <c r="E31" s="65"/>
      <c r="F31" s="65"/>
      <c r="G31" s="65"/>
      <c r="H31" s="66"/>
    </row>
    <row r="32" spans="1:8" s="6" customFormat="1" ht="36.75" thickBot="1" x14ac:dyDescent="0.3">
      <c r="A32" s="11" t="s">
        <v>15</v>
      </c>
      <c r="B32" s="5" t="s">
        <v>39</v>
      </c>
      <c r="C32" s="5" t="s">
        <v>40</v>
      </c>
      <c r="D32" s="5" t="s">
        <v>41</v>
      </c>
      <c r="E32" s="5" t="s">
        <v>19</v>
      </c>
      <c r="F32" s="5" t="s">
        <v>8</v>
      </c>
      <c r="G32" s="28" t="s">
        <v>35</v>
      </c>
      <c r="H32" s="5" t="s">
        <v>36</v>
      </c>
    </row>
    <row r="33" spans="1:16" ht="64.5" thickBot="1" x14ac:dyDescent="0.3">
      <c r="A33" s="3" t="s">
        <v>58</v>
      </c>
      <c r="B33" s="20">
        <v>201660</v>
      </c>
      <c r="C33" s="20">
        <v>10183</v>
      </c>
      <c r="D33" s="21">
        <v>33266</v>
      </c>
      <c r="E33" s="21">
        <f>D33-C33</f>
        <v>23083</v>
      </c>
      <c r="F33" s="22">
        <f t="shared" ref="F33:F37" si="5">IF(ISERROR(E33/C33),"n/a",E33/C33)</f>
        <v>2.2668172444269863</v>
      </c>
      <c r="G33" s="29"/>
      <c r="H33" s="58" t="s">
        <v>82</v>
      </c>
    </row>
    <row r="34" spans="1:16" ht="26.25" thickBot="1" x14ac:dyDescent="0.3">
      <c r="A34" s="1" t="s">
        <v>59</v>
      </c>
      <c r="B34" s="16">
        <v>469656</v>
      </c>
      <c r="C34" s="16">
        <v>139992</v>
      </c>
      <c r="D34" s="17">
        <v>160541</v>
      </c>
      <c r="E34" s="18">
        <f t="shared" ref="E34:E37" si="6">D34-C34</f>
        <v>20549</v>
      </c>
      <c r="F34" s="19">
        <f t="shared" si="5"/>
        <v>0.14678695925481455</v>
      </c>
      <c r="G34" s="30"/>
      <c r="H34" s="2"/>
    </row>
    <row r="35" spans="1:16" ht="39" thickBot="1" x14ac:dyDescent="0.3">
      <c r="A35" s="55" t="s">
        <v>60</v>
      </c>
      <c r="B35" s="16">
        <v>2.2200000000000002</v>
      </c>
      <c r="C35" s="16">
        <v>0.93</v>
      </c>
      <c r="D35" s="17">
        <v>2.19</v>
      </c>
      <c r="E35" s="18">
        <f t="shared" si="6"/>
        <v>1.2599999999999998</v>
      </c>
      <c r="F35" s="19">
        <f t="shared" si="5"/>
        <v>1.354838709677419</v>
      </c>
      <c r="G35" s="30"/>
      <c r="H35" s="58" t="s">
        <v>83</v>
      </c>
    </row>
    <row r="36" spans="1:16" ht="26.25" thickBot="1" x14ac:dyDescent="0.3">
      <c r="A36" s="55" t="s">
        <v>61</v>
      </c>
      <c r="B36" s="16">
        <v>25.91</v>
      </c>
      <c r="C36" s="16">
        <v>27.34</v>
      </c>
      <c r="D36" s="17">
        <v>26.05</v>
      </c>
      <c r="E36" s="18">
        <f t="shared" si="6"/>
        <v>-1.2899999999999991</v>
      </c>
      <c r="F36" s="19">
        <f t="shared" si="5"/>
        <v>-4.71836137527432E-2</v>
      </c>
      <c r="G36" s="30"/>
      <c r="H36" s="2"/>
    </row>
    <row r="37" spans="1:16" ht="115.5" thickBot="1" x14ac:dyDescent="0.3">
      <c r="A37" s="55" t="s">
        <v>62</v>
      </c>
      <c r="B37" s="16">
        <v>189205</v>
      </c>
      <c r="C37" s="16">
        <v>841837</v>
      </c>
      <c r="D37" s="17">
        <v>87232</v>
      </c>
      <c r="E37" s="18">
        <f t="shared" si="6"/>
        <v>-754605</v>
      </c>
      <c r="F37" s="19">
        <f t="shared" si="5"/>
        <v>-0.89637899023207579</v>
      </c>
      <c r="G37" s="30"/>
      <c r="H37" s="58" t="s">
        <v>78</v>
      </c>
    </row>
    <row r="38" spans="1:16" ht="15.75" thickBot="1" x14ac:dyDescent="0.3">
      <c r="A38" s="70"/>
      <c r="B38" s="71"/>
      <c r="C38" s="71"/>
      <c r="D38" s="71"/>
      <c r="E38" s="71"/>
      <c r="F38" s="71"/>
      <c r="G38" s="71"/>
      <c r="H38" s="72"/>
    </row>
    <row r="39" spans="1:16" ht="15.75" thickBot="1" x14ac:dyDescent="0.3">
      <c r="A39" s="43"/>
      <c r="B39" s="31"/>
      <c r="C39" s="31"/>
      <c r="D39" s="31"/>
      <c r="E39" s="31"/>
      <c r="F39" s="31"/>
      <c r="G39" s="31"/>
      <c r="H39" s="32"/>
    </row>
    <row r="40" spans="1:16" ht="16.5" thickBot="1" x14ac:dyDescent="0.3">
      <c r="A40" s="64" t="s">
        <v>2</v>
      </c>
      <c r="B40" s="65"/>
      <c r="C40" s="65"/>
      <c r="D40" s="65"/>
      <c r="E40" s="65"/>
      <c r="F40" s="65"/>
      <c r="G40" s="65"/>
      <c r="H40" s="66"/>
    </row>
    <row r="41" spans="1:16" s="6" customFormat="1" ht="60.75" customHeight="1" thickBot="1" x14ac:dyDescent="0.3">
      <c r="A41" s="11" t="s">
        <v>1</v>
      </c>
      <c r="B41" s="44" t="s">
        <v>39</v>
      </c>
      <c r="C41" s="44" t="s">
        <v>63</v>
      </c>
      <c r="D41" s="44" t="s">
        <v>41</v>
      </c>
      <c r="E41" s="5" t="s">
        <v>19</v>
      </c>
      <c r="F41" s="5" t="s">
        <v>8</v>
      </c>
      <c r="G41" s="28" t="s">
        <v>35</v>
      </c>
      <c r="H41" s="5" t="s">
        <v>36</v>
      </c>
      <c r="I41"/>
      <c r="J41"/>
      <c r="K41"/>
      <c r="L41"/>
      <c r="M41"/>
      <c r="N41"/>
      <c r="O41"/>
      <c r="P41"/>
    </row>
    <row r="42" spans="1:16" ht="15.75" thickBot="1" x14ac:dyDescent="0.3">
      <c r="A42" s="39" t="s">
        <v>3</v>
      </c>
      <c r="B42" s="45">
        <v>5207451</v>
      </c>
      <c r="C42" s="45">
        <v>5373762</v>
      </c>
      <c r="D42" s="45">
        <v>5545692</v>
      </c>
      <c r="E42" s="34">
        <f>D42-C42</f>
        <v>171930</v>
      </c>
      <c r="F42" s="15">
        <f t="shared" ref="F42:F45" si="7">IF(ISERROR(E42/C42),"n/a",E42/C42)</f>
        <v>3.1994345860497729E-2</v>
      </c>
      <c r="G42" s="29"/>
      <c r="H42" s="2"/>
    </row>
    <row r="43" spans="1:16" ht="64.5" thickBot="1" x14ac:dyDescent="0.3">
      <c r="A43" s="40" t="s">
        <v>22</v>
      </c>
      <c r="B43" s="46">
        <v>201660</v>
      </c>
      <c r="C43" s="46">
        <v>10183</v>
      </c>
      <c r="D43" s="46">
        <v>33266</v>
      </c>
      <c r="E43" s="36">
        <f t="shared" ref="E43:E58" si="8">D43-C43</f>
        <v>23083</v>
      </c>
      <c r="F43" s="19">
        <f>IF(ISERROR(E43/C43),"n/a",E43/C43)</f>
        <v>2.2668172444269863</v>
      </c>
      <c r="G43" s="30" t="s">
        <v>34</v>
      </c>
      <c r="H43" s="58" t="s">
        <v>82</v>
      </c>
    </row>
    <row r="44" spans="1:16" ht="39" thickBot="1" x14ac:dyDescent="0.3">
      <c r="A44" s="40" t="s">
        <v>4</v>
      </c>
      <c r="B44" s="46">
        <v>557718</v>
      </c>
      <c r="C44" s="46">
        <v>347121</v>
      </c>
      <c r="D44" s="46">
        <v>332495</v>
      </c>
      <c r="E44" s="36">
        <f t="shared" si="8"/>
        <v>-14626</v>
      </c>
      <c r="F44" s="19">
        <f t="shared" si="7"/>
        <v>-4.2135163242788536E-2</v>
      </c>
      <c r="G44" s="30" t="s">
        <v>34</v>
      </c>
      <c r="H44" s="2"/>
    </row>
    <row r="45" spans="1:16" ht="15.75" thickBot="1" x14ac:dyDescent="0.3">
      <c r="A45" s="40" t="s">
        <v>5</v>
      </c>
      <c r="B45" s="47">
        <v>8147755</v>
      </c>
      <c r="C45" s="46">
        <v>7887801</v>
      </c>
      <c r="D45" s="46">
        <v>8039649</v>
      </c>
      <c r="E45" s="36">
        <f>D45-C45</f>
        <v>151848</v>
      </c>
      <c r="F45" s="19">
        <f t="shared" si="7"/>
        <v>1.9250992767185685E-2</v>
      </c>
      <c r="G45" s="30" t="s">
        <v>34</v>
      </c>
      <c r="H45" s="2"/>
    </row>
    <row r="46" spans="1:16" ht="64.5" thickBot="1" x14ac:dyDescent="0.3">
      <c r="A46" s="40" t="s">
        <v>6</v>
      </c>
      <c r="B46" s="48">
        <f>IF(B45=0,"n/a",B43/B45)</f>
        <v>2.4750376023824967E-2</v>
      </c>
      <c r="C46" s="49">
        <f t="shared" ref="C46:D46" si="9">IF(C45=0,"n/a",C43/C45)</f>
        <v>1.2909808449782139E-3</v>
      </c>
      <c r="D46" s="49">
        <f t="shared" si="9"/>
        <v>4.1377428293200361E-3</v>
      </c>
      <c r="E46" s="23">
        <f>IF(ISERROR(D46-C46),"n/a",D46-C46)</f>
        <v>2.8467619843418222E-3</v>
      </c>
      <c r="F46" s="19">
        <f>IF(ISERROR(E46/C46),"n/a",E46/C46)</f>
        <v>2.2051155874352752</v>
      </c>
      <c r="G46" s="30" t="s">
        <v>34</v>
      </c>
      <c r="H46" s="58" t="s">
        <v>82</v>
      </c>
    </row>
    <row r="47" spans="1:16" ht="26.25" thickBot="1" x14ac:dyDescent="0.3">
      <c r="A47" s="40" t="s">
        <v>10</v>
      </c>
      <c r="B47" s="50">
        <v>2.2200000000000002</v>
      </c>
      <c r="C47" s="50">
        <v>0.93</v>
      </c>
      <c r="D47" s="50">
        <v>2.19</v>
      </c>
      <c r="E47" s="17">
        <f t="shared" ref="E47" si="10">D47-C47</f>
        <v>1.2599999999999998</v>
      </c>
      <c r="F47" s="19">
        <f t="shared" ref="F47:F63" si="11">IF(ISERROR(E47/C47),"n/a",E47/C47)</f>
        <v>1.354838709677419</v>
      </c>
      <c r="G47" s="30" t="s">
        <v>34</v>
      </c>
      <c r="H47" s="59" t="s">
        <v>76</v>
      </c>
    </row>
    <row r="48" spans="1:16" ht="15.75" thickBot="1" x14ac:dyDescent="0.3">
      <c r="A48" s="40" t="s">
        <v>9</v>
      </c>
      <c r="B48" s="49">
        <v>0.2591</v>
      </c>
      <c r="C48" s="49">
        <v>0.27339999999999998</v>
      </c>
      <c r="D48" s="49">
        <v>0.26050000000000001</v>
      </c>
      <c r="E48" s="23">
        <f t="shared" si="8"/>
        <v>-1.2899999999999967E-2</v>
      </c>
      <c r="F48" s="19">
        <f t="shared" si="11"/>
        <v>-4.7183613752743117E-2</v>
      </c>
      <c r="G48" s="30" t="s">
        <v>34</v>
      </c>
      <c r="H48" s="2"/>
    </row>
    <row r="49" spans="1:8" ht="15.75" thickBot="1" x14ac:dyDescent="0.3">
      <c r="A49" s="40" t="s">
        <v>23</v>
      </c>
      <c r="B49" s="46">
        <v>469656</v>
      </c>
      <c r="C49" s="46">
        <v>139992</v>
      </c>
      <c r="D49" s="46">
        <v>160541</v>
      </c>
      <c r="E49" s="36">
        <f t="shared" si="8"/>
        <v>20549</v>
      </c>
      <c r="F49" s="19">
        <f t="shared" si="11"/>
        <v>0.14678695925481455</v>
      </c>
      <c r="G49" s="30" t="s">
        <v>34</v>
      </c>
      <c r="H49" s="2"/>
    </row>
    <row r="50" spans="1:8" ht="102.75" thickBot="1" x14ac:dyDescent="0.3">
      <c r="A50" s="41" t="s">
        <v>24</v>
      </c>
      <c r="B50" s="46">
        <v>189205</v>
      </c>
      <c r="C50" s="46">
        <v>841837</v>
      </c>
      <c r="D50" s="46">
        <v>87232</v>
      </c>
      <c r="E50" s="36">
        <f t="shared" si="8"/>
        <v>-754605</v>
      </c>
      <c r="F50" s="19">
        <f t="shared" si="11"/>
        <v>-0.89637899023207579</v>
      </c>
      <c r="G50" s="30" t="s">
        <v>34</v>
      </c>
      <c r="H50" s="58" t="s">
        <v>80</v>
      </c>
    </row>
    <row r="51" spans="1:8" ht="26.25" thickBot="1" x14ac:dyDescent="0.3">
      <c r="A51" s="41" t="s">
        <v>25</v>
      </c>
      <c r="B51" s="46">
        <v>209469</v>
      </c>
      <c r="C51" s="46">
        <v>0</v>
      </c>
      <c r="D51" s="46">
        <v>0</v>
      </c>
      <c r="E51" s="36">
        <f t="shared" si="8"/>
        <v>0</v>
      </c>
      <c r="F51" s="19" t="str">
        <f t="shared" si="11"/>
        <v>n/a</v>
      </c>
      <c r="G51" s="30" t="s">
        <v>34</v>
      </c>
      <c r="H51" s="2"/>
    </row>
    <row r="52" spans="1:8" ht="51.75" thickBot="1" x14ac:dyDescent="0.3">
      <c r="A52" s="40" t="s">
        <v>26</v>
      </c>
      <c r="B52" s="46">
        <v>5291636</v>
      </c>
      <c r="C52" s="46">
        <v>5482982</v>
      </c>
      <c r="D52" s="46">
        <v>5566950</v>
      </c>
      <c r="E52" s="36">
        <f t="shared" ref="E52" si="12">D52-C52</f>
        <v>83968</v>
      </c>
      <c r="F52" s="19">
        <f t="shared" si="11"/>
        <v>1.5314294301896304E-2</v>
      </c>
      <c r="G52" s="30" t="s">
        <v>34</v>
      </c>
      <c r="H52" s="2"/>
    </row>
    <row r="53" spans="1:8" ht="51.75" thickBot="1" x14ac:dyDescent="0.3">
      <c r="A53" s="40" t="s">
        <v>28</v>
      </c>
      <c r="B53" s="47">
        <f>SUM(B54:B59)</f>
        <v>5226081</v>
      </c>
      <c r="C53" s="46">
        <f>SUM(C54:C59)</f>
        <v>5482982</v>
      </c>
      <c r="D53" s="46">
        <f>SUM(D54:D59)</f>
        <v>5533684</v>
      </c>
      <c r="E53" s="36">
        <f t="shared" si="8"/>
        <v>50702</v>
      </c>
      <c r="F53" s="19">
        <f t="shared" si="11"/>
        <v>9.2471578422106803E-3</v>
      </c>
      <c r="G53" s="30" t="s">
        <v>34</v>
      </c>
      <c r="H53" s="2"/>
    </row>
    <row r="54" spans="1:8" ht="26.25" thickBot="1" x14ac:dyDescent="0.3">
      <c r="A54" s="56" t="s">
        <v>64</v>
      </c>
      <c r="B54" s="37">
        <v>5114093</v>
      </c>
      <c r="C54" s="35">
        <v>5464982</v>
      </c>
      <c r="D54" s="36">
        <v>5502341</v>
      </c>
      <c r="E54" s="36">
        <f t="shared" si="8"/>
        <v>37359</v>
      </c>
      <c r="F54" s="19">
        <f t="shared" si="11"/>
        <v>6.8360700913562018E-3</v>
      </c>
      <c r="G54" s="30" t="s">
        <v>34</v>
      </c>
      <c r="H54" s="2"/>
    </row>
    <row r="55" spans="1:8" ht="39" thickBot="1" x14ac:dyDescent="0.3">
      <c r="A55" s="56" t="s">
        <v>65</v>
      </c>
      <c r="B55" s="37">
        <v>0</v>
      </c>
      <c r="C55" s="35">
        <v>0</v>
      </c>
      <c r="D55" s="36">
        <v>0</v>
      </c>
      <c r="E55" s="36">
        <f t="shared" si="8"/>
        <v>0</v>
      </c>
      <c r="F55" s="19" t="str">
        <f t="shared" si="11"/>
        <v>n/a</v>
      </c>
      <c r="G55" s="30" t="s">
        <v>34</v>
      </c>
      <c r="H55" s="2"/>
    </row>
    <row r="56" spans="1:8" ht="51.75" thickBot="1" x14ac:dyDescent="0.3">
      <c r="A56" s="56" t="s">
        <v>66</v>
      </c>
      <c r="B56" s="37">
        <v>111988</v>
      </c>
      <c r="C56" s="35">
        <v>18000</v>
      </c>
      <c r="D56" s="36">
        <v>0</v>
      </c>
      <c r="E56" s="36">
        <f t="shared" ref="E56" si="13">D56-C56</f>
        <v>-18000</v>
      </c>
      <c r="F56" s="19">
        <f t="shared" si="11"/>
        <v>-1</v>
      </c>
      <c r="G56" s="30" t="s">
        <v>34</v>
      </c>
      <c r="H56" s="76" t="s">
        <v>74</v>
      </c>
    </row>
    <row r="57" spans="1:8" ht="26.25" thickBot="1" x14ac:dyDescent="0.3">
      <c r="A57" s="56" t="s">
        <v>73</v>
      </c>
      <c r="B57" s="37"/>
      <c r="C57" s="35"/>
      <c r="D57" s="36">
        <v>31343</v>
      </c>
      <c r="E57" s="36">
        <f t="shared" si="8"/>
        <v>31343</v>
      </c>
      <c r="F57" s="19" t="str">
        <f t="shared" si="11"/>
        <v>n/a</v>
      </c>
      <c r="G57" s="30" t="s">
        <v>34</v>
      </c>
      <c r="H57" s="77"/>
    </row>
    <row r="58" spans="1:8" ht="26.25" hidden="1" thickBot="1" x14ac:dyDescent="0.3">
      <c r="A58" s="10" t="s">
        <v>16</v>
      </c>
      <c r="B58" s="37"/>
      <c r="C58" s="35"/>
      <c r="D58" s="36"/>
      <c r="E58" s="36">
        <f t="shared" si="8"/>
        <v>0</v>
      </c>
      <c r="F58" s="19" t="str">
        <f t="shared" si="11"/>
        <v>n/a</v>
      </c>
      <c r="G58" s="30" t="s">
        <v>34</v>
      </c>
      <c r="H58" s="2"/>
    </row>
    <row r="59" spans="1:8" ht="15.75" hidden="1" thickBot="1" x14ac:dyDescent="0.3">
      <c r="A59" s="10" t="s">
        <v>27</v>
      </c>
      <c r="B59" s="37"/>
      <c r="C59" s="35"/>
      <c r="D59" s="36"/>
      <c r="E59" s="36">
        <f t="shared" ref="E59:E63" si="14">D59-C59</f>
        <v>0</v>
      </c>
      <c r="F59" s="19" t="str">
        <f t="shared" si="11"/>
        <v>n/a</v>
      </c>
      <c r="G59" s="30" t="s">
        <v>34</v>
      </c>
      <c r="H59" s="2"/>
    </row>
    <row r="60" spans="1:8" ht="26.25" thickBot="1" x14ac:dyDescent="0.3">
      <c r="A60" s="9" t="s">
        <v>21</v>
      </c>
      <c r="B60" s="37"/>
      <c r="C60" s="35"/>
      <c r="D60" s="36"/>
      <c r="E60" s="36">
        <f t="shared" si="14"/>
        <v>0</v>
      </c>
      <c r="F60" s="19" t="str">
        <f t="shared" si="11"/>
        <v>n/a</v>
      </c>
      <c r="G60" s="30" t="s">
        <v>34</v>
      </c>
      <c r="H60" s="2"/>
    </row>
    <row r="61" spans="1:8" ht="26.25" thickBot="1" x14ac:dyDescent="0.3">
      <c r="A61" s="40" t="s">
        <v>29</v>
      </c>
      <c r="B61" s="47">
        <f>SUM(B62:B63)</f>
        <v>65459</v>
      </c>
      <c r="C61" s="46">
        <f>SUM(C62:C63)</f>
        <v>0</v>
      </c>
      <c r="D61" s="46">
        <f>SUM(D62:D63)</f>
        <v>129062</v>
      </c>
      <c r="E61" s="36">
        <f t="shared" si="14"/>
        <v>129062</v>
      </c>
      <c r="F61" s="19" t="str">
        <f t="shared" si="11"/>
        <v>n/a</v>
      </c>
      <c r="G61" s="30" t="s">
        <v>34</v>
      </c>
      <c r="H61" s="2"/>
    </row>
    <row r="62" spans="1:8" ht="51.75" thickBot="1" x14ac:dyDescent="0.3">
      <c r="A62" s="56" t="s">
        <v>67</v>
      </c>
      <c r="B62" s="37">
        <v>65459</v>
      </c>
      <c r="C62" s="35">
        <v>0</v>
      </c>
      <c r="D62" s="36">
        <v>0</v>
      </c>
      <c r="E62" s="36">
        <f t="shared" si="14"/>
        <v>0</v>
      </c>
      <c r="F62" s="19" t="str">
        <f t="shared" si="11"/>
        <v>n/a</v>
      </c>
      <c r="G62" s="30" t="s">
        <v>34</v>
      </c>
      <c r="H62" s="2"/>
    </row>
    <row r="63" spans="1:8" ht="15.75" thickBot="1" x14ac:dyDescent="0.3">
      <c r="A63" s="56" t="s">
        <v>68</v>
      </c>
      <c r="B63" s="37">
        <v>0</v>
      </c>
      <c r="C63" s="35">
        <v>0</v>
      </c>
      <c r="D63" s="36">
        <v>129062</v>
      </c>
      <c r="E63" s="36">
        <f t="shared" si="14"/>
        <v>129062</v>
      </c>
      <c r="F63" s="19" t="str">
        <f t="shared" si="11"/>
        <v>n/a</v>
      </c>
      <c r="G63" s="30" t="s">
        <v>34</v>
      </c>
      <c r="H63" s="2"/>
    </row>
    <row r="64" spans="1:8" x14ac:dyDescent="0.25">
      <c r="A64" s="7"/>
      <c r="B64" s="24"/>
      <c r="C64" s="24"/>
      <c r="D64" s="24"/>
      <c r="E64" s="24"/>
      <c r="F64" s="24"/>
      <c r="G64" s="24"/>
      <c r="H64" s="7"/>
    </row>
    <row r="65" spans="1:8" x14ac:dyDescent="0.25">
      <c r="A65" s="4" t="s">
        <v>11</v>
      </c>
      <c r="B65" s="74" t="s">
        <v>70</v>
      </c>
      <c r="C65" s="74"/>
      <c r="D65" s="74"/>
      <c r="E65" s="74"/>
      <c r="G65" s="33" t="s">
        <v>12</v>
      </c>
      <c r="H65" s="38">
        <v>45796</v>
      </c>
    </row>
    <row r="66" spans="1:8" x14ac:dyDescent="0.25">
      <c r="A66" s="4" t="s">
        <v>13</v>
      </c>
      <c r="B66" s="74">
        <v>63434911</v>
      </c>
      <c r="C66" s="74"/>
      <c r="D66" s="74"/>
      <c r="E66" s="74"/>
    </row>
    <row r="67" spans="1:8" x14ac:dyDescent="0.25">
      <c r="A67" s="4" t="s">
        <v>14</v>
      </c>
      <c r="B67" s="75" t="s">
        <v>71</v>
      </c>
      <c r="C67" s="74"/>
      <c r="D67" s="74"/>
      <c r="E67" s="74"/>
    </row>
    <row r="69" spans="1:8" ht="39" customHeight="1" x14ac:dyDescent="0.25">
      <c r="A69" s="63"/>
      <c r="B69" s="63"/>
      <c r="C69" s="63"/>
      <c r="D69" s="63"/>
      <c r="E69" s="63"/>
      <c r="F69" s="63"/>
      <c r="G69" s="27"/>
    </row>
  </sheetData>
  <customSheetViews>
    <customSheetView guid="{93C35C07-5A90-45AB-A2C2-CF98E82FB2E9}" scale="110" showPageBreaks="1">
      <selection activeCell="G4" sqref="G4"/>
      <pageMargins left="0.70866141732283472" right="0.70866141732283472" top="0.74803149606299213" bottom="0.74803149606299213" header="0.31496062992125984" footer="0.31496062992125984"/>
      <pageSetup paperSize="9" orientation="landscape" r:id="rId1"/>
      <headerFooter differentFirst="1"/>
    </customSheetView>
  </customSheetViews>
  <mergeCells count="14">
    <mergeCell ref="A6:H6"/>
    <mergeCell ref="B8:H8"/>
    <mergeCell ref="B10:H10"/>
    <mergeCell ref="A69:F69"/>
    <mergeCell ref="A12:H12"/>
    <mergeCell ref="A30:H30"/>
    <mergeCell ref="A38:H38"/>
    <mergeCell ref="A40:H40"/>
    <mergeCell ref="A31:H31"/>
    <mergeCell ref="B9:H9"/>
    <mergeCell ref="B65:E65"/>
    <mergeCell ref="B66:E66"/>
    <mergeCell ref="B67:E67"/>
    <mergeCell ref="H56:H57"/>
  </mergeCells>
  <dataValidations count="1">
    <dataValidation type="date" showInputMessage="1" showErrorMessage="1" sqref="H65">
      <formula1>45750</formula1>
      <formula2>46022</formula2>
    </dataValidation>
  </dataValidations>
  <hyperlinks>
    <hyperlink ref="B67" r:id="rId2"/>
  </hyperlinks>
  <printOptions horizontalCentered="1"/>
  <pageMargins left="0.39370078740157483" right="0.39370078740157483" top="0.59055118110236227" bottom="0.59055118110236227" header="0.31496062992125984" footer="0.31496062992125984"/>
  <pageSetup paperSize="9" scale="51" fitToHeight="2" orientation="portrait" r:id="rId3"/>
  <headerFooter>
    <oddHeader xml:space="preserve">&amp;RPielikums Nr. 1. “Informācija par kapitālsabiedrības darbības rezultātiem” </oddHeader>
    <oddFooter>&amp;R&amp;P (&amp;N)</oddFooter>
  </headerFooter>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48</vt:i4>
      </vt:variant>
    </vt:vector>
  </HeadingPairs>
  <TitlesOfParts>
    <vt:vector size="49" baseType="lpstr">
      <vt:lpstr>Rezultāti</vt:lpstr>
      <vt:lpstr>E_pasts</vt:lpstr>
      <vt:lpstr>EBITDA_Fakts1_EUR</vt:lpstr>
      <vt:lpstr>EBITDA_Fakts2_EUR</vt:lpstr>
      <vt:lpstr>EBITDA_Plans2_EUR</vt:lpstr>
      <vt:lpstr>Iemaksatas_dividendes_Fakts1_EUR</vt:lpstr>
      <vt:lpstr>Iemaksatas_dividendes_Fakts2_EUR</vt:lpstr>
      <vt:lpstr>Iemaksatas_dividendes_Plans2_EUR</vt:lpstr>
      <vt:lpstr>Investicijas_Fakts1_EUR</vt:lpstr>
      <vt:lpstr>Investicijas_Fakts2_EUR</vt:lpstr>
      <vt:lpstr>Investicijas_Plans2_EUR</vt:lpstr>
      <vt:lpstr>Izlietotais_finansejums_Fakts1_EUR</vt:lpstr>
      <vt:lpstr>Izlietotais_finansejums_Fakts2_EUR</vt:lpstr>
      <vt:lpstr>Izlietotais_finansejums_Plans2_EUR</vt:lpstr>
      <vt:lpstr>Kapitalsabiedribas_nosaukums</vt:lpstr>
      <vt:lpstr>Kapitalsabiedribas_reg_nr</vt:lpstr>
      <vt:lpstr>Kopeja_likviditate_Fakts1_koef</vt:lpstr>
      <vt:lpstr>Kopeja_likviditate_Fakts2_koef</vt:lpstr>
      <vt:lpstr>Kopeja_likviditate_Plans2_koef</vt:lpstr>
      <vt:lpstr>MK_lemuma_pelnas_izlietojums_Fakts1_EUR</vt:lpstr>
      <vt:lpstr>MK_lemuma_pelnas_izlietojums_Fakts2_EUR</vt:lpstr>
      <vt:lpstr>MK_lemuma_pelnas_izlietojums_Plans2_EUR</vt:lpstr>
      <vt:lpstr>Neto_apgrozijums_Fakts1_EUR</vt:lpstr>
      <vt:lpstr>Neto_apgrozijums_Fakts2_EUR</vt:lpstr>
      <vt:lpstr>Neto_apgrozijums_Plans2_EUR</vt:lpstr>
      <vt:lpstr>Pamatdarbibas_naudas_plusma_Fakts1_EUR</vt:lpstr>
      <vt:lpstr>Pamatdarbibas_naudas_plusma_Fakts2_EUR</vt:lpstr>
      <vt:lpstr>Pamatdarbibas_naudas_plusma_Plans2_EUR</vt:lpstr>
      <vt:lpstr>Parskata_gads</vt:lpstr>
      <vt:lpstr>pasu_kapitals_Fakts1_EUR</vt:lpstr>
      <vt:lpstr>pasu_kapitals_Fakts2_EUR</vt:lpstr>
      <vt:lpstr>pasu_kapitals_Plans2_EUR</vt:lpstr>
      <vt:lpstr>Pelna_vai_zaudejumi_Fakts1_EUR</vt:lpstr>
      <vt:lpstr>Pelna_vai_zaudejumi_Fakts2_EUR</vt:lpstr>
      <vt:lpstr>Pelna_vai_zaudejumi_Plans2_EUR</vt:lpstr>
      <vt:lpstr>Rezultāti!Print_Area</vt:lpstr>
      <vt:lpstr>Rezultāti!Print_Titles</vt:lpstr>
      <vt:lpstr>ROE_Fakts1_procenti</vt:lpstr>
      <vt:lpstr>ROE_Fakts2_procenti</vt:lpstr>
      <vt:lpstr>ROE_Plans2_procenti</vt:lpstr>
      <vt:lpstr>Sagatavosanas_datums</vt:lpstr>
      <vt:lpstr>Sagatavotajs</vt:lpstr>
      <vt:lpstr>Saistibas_pret_pasu_kapitals_Fakts1_procenti</vt:lpstr>
      <vt:lpstr>Saistibas_pret_pasu_kapitals_Fakts2_procenti</vt:lpstr>
      <vt:lpstr>Saistibas_pret_pasu_kapitals_Plans2_procenti</vt:lpstr>
      <vt:lpstr>Sanemtais_finansejums_Fakts1_EUR</vt:lpstr>
      <vt:lpstr>Sanemtais_finansejums_Fakts2_EUR</vt:lpstr>
      <vt:lpstr>Sanemtais_finansejums_Plans2_EUR</vt:lpstr>
      <vt:lpstr>Talrunis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Priede</dc:creator>
  <cp:lastModifiedBy>Natalija Rate</cp:lastModifiedBy>
  <cp:lastPrinted>2025-05-23T14:45:13Z</cp:lastPrinted>
  <dcterms:created xsi:type="dcterms:W3CDTF">2006-09-16T00:00:00Z</dcterms:created>
  <dcterms:modified xsi:type="dcterms:W3CDTF">2025-06-06T12:30:23Z</dcterms:modified>
</cp:coreProperties>
</file>